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kLe-Nôtre\COPABA\Grand_Sud\Prony\Le_Quai_2026\DCE\"/>
    </mc:Choice>
  </mc:AlternateContent>
  <xr:revisionPtr revIDLastSave="0" documentId="13_ncr:1_{E1C21A2F-6733-4D00-BF5D-96267663D11F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Récapitulatif" sheetId="1" r:id="rId1"/>
    <sheet name="EPF" sheetId="2" r:id="rId2"/>
    <sheet name="DETRM" sheetId="3" r:id="rId3"/>
    <sheet name="Lot 01 Maconnerie - Gros-oeuvre" sheetId="4" r:id="rId4"/>
  </sheets>
  <definedNames>
    <definedName name="_xlnm.Print_Area" localSheetId="2">DETRM!$A$1:$F$22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4" l="1"/>
  <c r="F14" i="4"/>
  <c r="F25" i="4" s="1"/>
  <c r="E5" i="4"/>
  <c r="F17" i="3"/>
  <c r="E17" i="3"/>
  <c r="D17" i="3"/>
  <c r="C17" i="3"/>
  <c r="B17" i="3"/>
  <c r="A17" i="3"/>
  <c r="E16" i="3"/>
  <c r="D16" i="3"/>
  <c r="F16" i="3" s="1"/>
  <c r="C16" i="3"/>
  <c r="B16" i="3"/>
  <c r="A16" i="3"/>
  <c r="E15" i="3"/>
  <c r="D15" i="3"/>
  <c r="F15" i="3" s="1"/>
  <c r="C15" i="3"/>
  <c r="B15" i="3"/>
  <c r="A15" i="3"/>
  <c r="F14" i="3"/>
  <c r="F18" i="3" s="1"/>
  <c r="F20" i="3" s="1"/>
  <c r="E14" i="3"/>
  <c r="D14" i="3"/>
  <c r="C14" i="3"/>
  <c r="B14" i="3"/>
  <c r="A14" i="3"/>
  <c r="E5" i="3"/>
  <c r="E5" i="2"/>
  <c r="E5" i="1"/>
  <c r="F21" i="3" l="1"/>
  <c r="C14" i="1" s="1"/>
  <c r="B14" i="1"/>
  <c r="F26" i="4"/>
  <c r="D13" i="2" s="1"/>
  <c r="D14" i="2" s="1"/>
  <c r="C13" i="1" s="1"/>
  <c r="C15" i="1" s="1"/>
  <c r="C13" i="2"/>
  <c r="C14" i="2" s="1"/>
  <c r="B13" i="1" s="1"/>
  <c r="B15" i="1" s="1"/>
  <c r="F27" i="4" l="1"/>
  <c r="E13" i="2" s="1"/>
  <c r="E14" i="2" s="1"/>
  <c r="D13" i="1" s="1"/>
  <c r="F22" i="3"/>
  <c r="D14" i="1" s="1"/>
  <c r="D15" i="1" l="1"/>
</calcChain>
</file>

<file path=xl/sharedStrings.xml><?xml version="1.0" encoding="utf-8"?>
<sst xmlns="http://schemas.openxmlformats.org/spreadsheetml/2006/main" count="96" uniqueCount="59">
  <si>
    <t>TRAVAUX DE RESTAURATION</t>
  </si>
  <si>
    <t>Commune de Mont-Dore</t>
  </si>
  <si>
    <t>Date :</t>
  </si>
  <si>
    <t>Dossier de consultation des entreprises</t>
  </si>
  <si>
    <t>RÉCAPITULATIF GÉNÉRAL</t>
  </si>
  <si>
    <t>DÉSIGNATIONS</t>
  </si>
  <si>
    <t>Montant H.T.</t>
  </si>
  <si>
    <t>T.G.C.</t>
  </si>
  <si>
    <t>Montant T.T.C.</t>
  </si>
  <si>
    <t>ÉTAT DES PRIX FORFAITAIRES</t>
  </si>
  <si>
    <t>ÉTAT DES PRIX AU MÉTRÉ</t>
  </si>
  <si>
    <t>TOTAL GÉNÉRAL</t>
  </si>
  <si>
    <t>LOTS</t>
  </si>
  <si>
    <t>01</t>
  </si>
  <si>
    <t>Maconnerie - Gros-oeuvre</t>
  </si>
  <si>
    <t>TOTAL</t>
  </si>
  <si>
    <t>DÉTAIL ESTIMATIF DES TRAVAUX RÉGLÉS AU MÉTRÉ</t>
  </si>
  <si>
    <t>N°</t>
  </si>
  <si>
    <t>DÉSIGNATION DES PRESTATIONS</t>
  </si>
  <si>
    <t>U</t>
  </si>
  <si>
    <t>Qtité</t>
  </si>
  <si>
    <t>P.U.</t>
  </si>
  <si>
    <t>Montant</t>
  </si>
  <si>
    <t>Lot 01</t>
  </si>
  <si>
    <t>Sous-total Lot 01</t>
  </si>
  <si>
    <t>TOTAL MÉTRÉ H.T.</t>
  </si>
  <si>
    <t>T.G.C. 6.00 %</t>
  </si>
  <si>
    <t>TOTAL MÉTRÉ T.T.C.</t>
  </si>
  <si>
    <t>DÉCOMPOSITION DU PRIX GLOBAL ET FORFAITAIRE</t>
  </si>
  <si>
    <t>1.1</t>
  </si>
  <si>
    <t>Travaux préparatoires</t>
  </si>
  <si>
    <t>1.1.1</t>
  </si>
  <si>
    <t>Installation de chantier (Suivant plan d'installation de chantier à fournir)</t>
  </si>
  <si>
    <t>FF</t>
  </si>
  <si>
    <t>1.1.2</t>
  </si>
  <si>
    <t>Assurance responsabilité civile garantissant les tiers (RC) et décennale.</t>
  </si>
  <si>
    <t>Compris au forfait</t>
  </si>
  <si>
    <t>1.1.3</t>
  </si>
  <si>
    <t>Frais de déplacements</t>
  </si>
  <si>
    <t>1.2</t>
  </si>
  <si>
    <t>Maçonnerie</t>
  </si>
  <si>
    <t>1.2.1</t>
  </si>
  <si>
    <t>Maçonnerie de pierre sèche</t>
  </si>
  <si>
    <t>1.2.1.1</t>
  </si>
  <si>
    <t>Récupération et tri des moellons par hauteur d'assise (à pied d'ouvrage)</t>
  </si>
  <si>
    <t>m3</t>
  </si>
  <si>
    <t>métré</t>
  </si>
  <si>
    <t>1.2.1.2</t>
  </si>
  <si>
    <t>Préparation de l'abord arrière du mur</t>
  </si>
  <si>
    <t>ml</t>
  </si>
  <si>
    <t>1.2.1.3</t>
  </si>
  <si>
    <t>Reconstruction de l'ouvrage en pierre sèche</t>
  </si>
  <si>
    <t>1.2.1.4</t>
  </si>
  <si>
    <t>1.2.1.5</t>
  </si>
  <si>
    <t>Option :Restauration de l'amer sur soubassement en pierre sèche à éperon brise-lames</t>
  </si>
  <si>
    <t>TOTAL FORFAIT H.T.</t>
  </si>
  <si>
    <t>TOTAL FORFAIT T.T.C.</t>
  </si>
  <si>
    <t>Quai Historique du Camp Sébert - Ancien Bagne Forestier</t>
  </si>
  <si>
    <t>Option : Restauration du caniveau arrière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</si>
</sst>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XPF&quot;;\-#,##0&quot; XPF&quot;;&quot;-&quot;&quot; XPF&quot;"/>
  </numFmts>
  <fonts count="13" x14ac:knownFonts="1">
    <font>
      <sz val="11"/>
      <color theme="1"/>
      <name val="Calibri"/>
      <family val="2"/>
      <scheme val="minor"/>
    </font>
    <font>
      <b/>
      <sz val="13"/>
      <color rgb="FF4A3728"/>
      <name val="Calibri"/>
    </font>
    <font>
      <b/>
      <sz val="12"/>
      <color rgb="FF2C5F7A"/>
      <name val="Calibri"/>
    </font>
    <font>
      <sz val="10"/>
      <color rgb="FF666666"/>
      <name val="Calibri"/>
    </font>
    <font>
      <b/>
      <sz val="10"/>
      <color rgb="FF4A3728"/>
      <name val="Calibri"/>
    </font>
    <font>
      <b/>
      <sz val="10"/>
      <color rgb="FF2C5F7A"/>
      <name val="Calibri"/>
    </font>
    <font>
      <b/>
      <sz val="12"/>
      <color rgb="FF4A3728"/>
      <name val="Calibri"/>
    </font>
    <font>
      <b/>
      <sz val="10"/>
      <color rgb="FFFFFFFF"/>
      <name val="Calibri"/>
    </font>
    <font>
      <b/>
      <sz val="9"/>
      <color rgb="FF4A3728"/>
      <name val="Calibri"/>
    </font>
    <font>
      <b/>
      <sz val="11"/>
      <color rgb="FF4A3728"/>
      <name val="Calibri"/>
    </font>
    <font>
      <i/>
      <sz val="10"/>
      <color rgb="FF666666"/>
      <name val="Calibri"/>
    </font>
    <font>
      <b/>
      <sz val="10"/>
      <color rgb="FF3D3730"/>
      <name val="Calibri"/>
    </font>
    <font>
      <sz val="10"/>
      <color rgb="FF3D373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2C5F7A"/>
        <bgColor rgb="FF2C5F7A"/>
      </patternFill>
    </fill>
    <fill>
      <patternFill patternType="solid">
        <fgColor rgb="FFE8DDD0"/>
        <bgColor rgb="FFE8DDD0"/>
      </patternFill>
    </fill>
    <fill>
      <patternFill patternType="solid">
        <fgColor rgb="FFF5F2EE"/>
        <bgColor rgb="FFF5F2EE"/>
      </patternFill>
    </fill>
    <fill>
      <patternFill patternType="solid">
        <fgColor rgb="FFFFFFFF"/>
        <bgColor rgb="FFFFFFFF"/>
      </patternFill>
    </fill>
    <fill>
      <patternFill patternType="solid">
        <fgColor rgb="FF4A3728"/>
        <bgColor rgb="FF4A3728"/>
      </patternFill>
    </fill>
    <fill>
      <patternFill patternType="solid">
        <fgColor rgb="FFC4845A"/>
        <bgColor rgb="FFC4845A"/>
      </patternFill>
    </fill>
  </fills>
  <borders count="2">
    <border>
      <left/>
      <right/>
      <top/>
      <bottom/>
      <diagonal/>
    </border>
    <border>
      <left style="thin">
        <color rgb="FFBDB5AC"/>
      </left>
      <right style="thin">
        <color rgb="FFBDB5AC"/>
      </right>
      <top style="thin">
        <color rgb="FFBDB5AC"/>
      </top>
      <bottom style="thin">
        <color rgb="FFBDB5AC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/>
    <xf numFmtId="164" fontId="12" fillId="4" borderId="1" xfId="0" applyNumberFormat="1" applyFont="1" applyFill="1" applyBorder="1" applyAlignment="1">
      <alignment horizontal="right"/>
    </xf>
    <xf numFmtId="0" fontId="11" fillId="5" borderId="1" xfId="0" applyFont="1" applyFill="1" applyBorder="1"/>
    <xf numFmtId="164" fontId="12" fillId="5" borderId="1" xfId="0" applyNumberFormat="1" applyFont="1" applyFill="1" applyBorder="1" applyAlignment="1">
      <alignment horizontal="right"/>
    </xf>
    <xf numFmtId="0" fontId="7" fillId="6" borderId="1" xfId="0" applyFont="1" applyFill="1" applyBorder="1"/>
    <xf numFmtId="164" fontId="7" fillId="6" borderId="1" xfId="0" applyNumberFormat="1" applyFont="1" applyFill="1" applyBorder="1" applyAlignment="1">
      <alignment horizontal="right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164" fontId="0" fillId="5" borderId="1" xfId="0" applyNumberFormat="1" applyFill="1" applyBorder="1" applyAlignment="1">
      <alignment horizontal="right"/>
    </xf>
    <xf numFmtId="0" fontId="0" fillId="6" borderId="1" xfId="0" applyFill="1" applyBorder="1"/>
    <xf numFmtId="0" fontId="7" fillId="7" borderId="1" xfId="0" applyFont="1" applyFill="1" applyBorder="1"/>
    <xf numFmtId="0" fontId="0" fillId="7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vertical="top" wrapText="1"/>
    </xf>
    <xf numFmtId="164" fontId="0" fillId="4" borderId="1" xfId="0" applyNumberFormat="1" applyFill="1" applyBorder="1"/>
    <xf numFmtId="0" fontId="0" fillId="5" borderId="1" xfId="0" applyFill="1" applyBorder="1" applyAlignment="1">
      <alignment vertical="top" wrapText="1"/>
    </xf>
    <xf numFmtId="164" fontId="0" fillId="5" borderId="1" xfId="0" applyNumberFormat="1" applyFill="1" applyBorder="1"/>
    <xf numFmtId="0" fontId="0" fillId="3" borderId="1" xfId="0" applyFill="1" applyBorder="1"/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0" fillId="4" borderId="1" xfId="0" applyFill="1" applyBorder="1" applyAlignment="1">
      <alignment horizontal="center" vertical="top"/>
    </xf>
    <xf numFmtId="0" fontId="0" fillId="4" borderId="1" xfId="0" applyFill="1" applyBorder="1" applyAlignment="1">
      <alignment vertical="top" wrapText="1" indent="1"/>
    </xf>
    <xf numFmtId="0" fontId="0" fillId="4" borderId="1" xfId="0" applyFill="1" applyBorder="1" applyAlignment="1">
      <alignment horizontal="right" vertical="top"/>
    </xf>
    <xf numFmtId="164" fontId="0" fillId="4" borderId="1" xfId="0" applyNumberFormat="1" applyFill="1" applyBorder="1" applyAlignment="1">
      <alignment horizontal="right" vertical="top"/>
    </xf>
    <xf numFmtId="0" fontId="0" fillId="5" borderId="1" xfId="0" applyFill="1" applyBorder="1" applyAlignment="1">
      <alignment horizontal="center" vertical="top"/>
    </xf>
    <xf numFmtId="0" fontId="0" fillId="5" borderId="1" xfId="0" applyFill="1" applyBorder="1" applyAlignment="1">
      <alignment vertical="top" wrapText="1" indent="1"/>
    </xf>
    <xf numFmtId="0" fontId="0" fillId="5" borderId="1" xfId="0" applyFill="1" applyBorder="1" applyAlignment="1">
      <alignment horizontal="right" vertical="top"/>
    </xf>
    <xf numFmtId="0" fontId="10" fillId="5" borderId="1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indent="1"/>
    </xf>
    <xf numFmtId="0" fontId="0" fillId="5" borderId="1" xfId="0" applyFill="1" applyBorder="1" applyAlignment="1">
      <alignment vertical="top" wrapText="1" indent="2"/>
    </xf>
    <xf numFmtId="164" fontId="0" fillId="5" borderId="1" xfId="0" applyNumberFormat="1" applyFill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vertical="top" wrapText="1" indent="2"/>
    </xf>
    <xf numFmtId="0" fontId="3" fillId="4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right"/>
    </xf>
    <xf numFmtId="14" fontId="0" fillId="0" borderId="0" xfId="0" applyNumberFormat="1" applyAlignment="1">
      <alignment horizontal="left"/>
    </xf>
    <xf numFmtId="164" fontId="0" fillId="4" borderId="1" xfId="0" applyNumberFormat="1" applyFill="1" applyBorder="1" applyAlignment="1" applyProtection="1">
      <alignment horizontal="right" vertical="top"/>
      <protection locked="0"/>
    </xf>
    <xf numFmtId="164" fontId="0" fillId="5" borderId="1" xfId="0" applyNumberFormat="1" applyFill="1" applyBorder="1" applyAlignment="1" applyProtection="1">
      <alignment horizontal="right" vertical="top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showGridLines="0" view="pageLayout" zoomScaleNormal="100" workbookViewId="0">
      <selection activeCell="A2" sqref="A2"/>
    </sheetView>
  </sheetViews>
  <sheetFormatPr baseColWidth="10" defaultColWidth="8.88671875" defaultRowHeight="14.4" x14ac:dyDescent="0.3"/>
  <cols>
    <col min="1" max="1" width="42" customWidth="1"/>
    <col min="2" max="2" width="20" customWidth="1"/>
    <col min="3" max="3" width="18" customWidth="1"/>
    <col min="4" max="4" width="20" customWidth="1"/>
    <col min="5" max="5" width="14" customWidth="1"/>
  </cols>
  <sheetData>
    <row r="1" spans="1:5" ht="17.399999999999999" x14ac:dyDescent="0.35">
      <c r="A1" s="1" t="s">
        <v>0</v>
      </c>
    </row>
    <row r="2" spans="1:5" ht="15.6" x14ac:dyDescent="0.3">
      <c r="A2" s="2" t="s">
        <v>57</v>
      </c>
    </row>
    <row r="3" spans="1:5" x14ac:dyDescent="0.3">
      <c r="A3" s="3" t="s">
        <v>1</v>
      </c>
    </row>
    <row r="5" spans="1:5" x14ac:dyDescent="0.3">
      <c r="D5" s="46" t="s">
        <v>2</v>
      </c>
      <c r="E5" s="47">
        <f ca="1">TODAY()</f>
        <v>46219</v>
      </c>
    </row>
    <row r="7" spans="1:5" x14ac:dyDescent="0.3">
      <c r="A7" s="5" t="s">
        <v>3</v>
      </c>
    </row>
    <row r="9" spans="1:5" x14ac:dyDescent="0.3">
      <c r="A9" s="4"/>
    </row>
    <row r="10" spans="1:5" ht="15.6" x14ac:dyDescent="0.3">
      <c r="A10" s="6" t="s">
        <v>4</v>
      </c>
    </row>
    <row r="12" spans="1:5" ht="22.05" customHeight="1" x14ac:dyDescent="0.3">
      <c r="A12" s="7" t="s">
        <v>5</v>
      </c>
      <c r="B12" s="7" t="s">
        <v>6</v>
      </c>
      <c r="C12" s="7" t="s">
        <v>7</v>
      </c>
      <c r="D12" s="7" t="s">
        <v>8</v>
      </c>
    </row>
    <row r="13" spans="1:5" x14ac:dyDescent="0.3">
      <c r="A13" s="8" t="s">
        <v>9</v>
      </c>
      <c r="B13" s="9">
        <f>EPF!C14</f>
        <v>0</v>
      </c>
      <c r="C13" s="9">
        <f>EPF!D14</f>
        <v>0</v>
      </c>
      <c r="D13" s="9">
        <f>EPF!E14</f>
        <v>0</v>
      </c>
    </row>
    <row r="14" spans="1:5" x14ac:dyDescent="0.3">
      <c r="A14" s="10" t="s">
        <v>10</v>
      </c>
      <c r="B14" s="11">
        <f>DETRM!F20</f>
        <v>0</v>
      </c>
      <c r="C14" s="11">
        <f>DETRM!F21</f>
        <v>0</v>
      </c>
      <c r="D14" s="11">
        <f>DETRM!F22</f>
        <v>0</v>
      </c>
    </row>
    <row r="15" spans="1:5" ht="22.05" customHeight="1" x14ac:dyDescent="0.3">
      <c r="A15" s="12" t="s">
        <v>11</v>
      </c>
      <c r="B15" s="13">
        <f>SUM(B13:B14)</f>
        <v>0</v>
      </c>
      <c r="C15" s="13">
        <f>SUM(C13:C14)</f>
        <v>0</v>
      </c>
      <c r="D15" s="13">
        <f>SUM(D13:D14)</f>
        <v>0</v>
      </c>
    </row>
  </sheetData>
  <sheetProtection algorithmName="SHA-512" hashValue="1qZ0WbEunOMf449LCPHyTI+Mm1ulEJ1XhfVeGvGaDA4FOuORHEk35NkbUQRyWFqE7z3EXsi8ikAHEo1HDVPOqA==" saltValue="OF0GqmA50RE2NJ+/msl43g==" spinCount="100000" sheet="1" objects="1" scenarios="1" selectLockedCells="1"/>
  <pageMargins left="0.75" right="0.75" top="1" bottom="1" header="0.5" footer="0.5"/>
  <pageSetup paperSize="9" scale="76" orientation="portrait" r:id="rId1"/>
  <headerFooter>
    <oddHeader>&amp;LMO : PS_DCJS
AMO : COPABA&amp;C&amp;G&amp;R&amp;G</oddHeader>
    <oddFooter>&amp;C&amp;8 &amp;K4A3728DPGF : Camp Sebert - le Quai – Mont-Dore – Page &amp;P
COPABA SARL au capital de 1 000 000 F.CFP – 171 section de Ouinané-TOMO 98812 BOULOUPARIS
Tel. : 740 491   mail    contact@copaba.org     RIDET 954644001 RCS : 2009B 954644&amp;RDOC-2026-00035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showGridLines="0" zoomScaleNormal="100" workbookViewId="0">
      <pane ySplit="12" topLeftCell="A13" activePane="bottomLeft" state="frozen"/>
      <selection activeCell="A2" sqref="A2"/>
      <selection pane="bottomLeft" activeCell="A2" sqref="A2"/>
    </sheetView>
  </sheetViews>
  <sheetFormatPr baseColWidth="10" defaultColWidth="8.88671875" defaultRowHeight="14.4" x14ac:dyDescent="0.3"/>
  <cols>
    <col min="1" max="1" width="8" customWidth="1"/>
    <col min="2" max="2" width="45" customWidth="1"/>
    <col min="3" max="3" width="20" customWidth="1"/>
    <col min="4" max="4" width="18" customWidth="1"/>
    <col min="5" max="5" width="20" customWidth="1"/>
  </cols>
  <sheetData>
    <row r="1" spans="1:5" ht="17.399999999999999" x14ac:dyDescent="0.35">
      <c r="A1" s="1" t="s">
        <v>0</v>
      </c>
    </row>
    <row r="2" spans="1:5" ht="15.6" x14ac:dyDescent="0.3">
      <c r="A2" s="2" t="s">
        <v>57</v>
      </c>
    </row>
    <row r="3" spans="1:5" x14ac:dyDescent="0.3">
      <c r="A3" s="3" t="s">
        <v>1</v>
      </c>
    </row>
    <row r="5" spans="1:5" x14ac:dyDescent="0.3">
      <c r="D5" s="46" t="s">
        <v>2</v>
      </c>
      <c r="E5" s="47">
        <f ca="1">TODAY()</f>
        <v>46219</v>
      </c>
    </row>
    <row r="7" spans="1:5" x14ac:dyDescent="0.3">
      <c r="A7" s="5" t="s">
        <v>3</v>
      </c>
    </row>
    <row r="9" spans="1:5" x14ac:dyDescent="0.3">
      <c r="A9" s="4"/>
    </row>
    <row r="10" spans="1:5" ht="15.6" x14ac:dyDescent="0.3">
      <c r="A10" s="6" t="s">
        <v>9</v>
      </c>
    </row>
    <row r="12" spans="1:5" ht="22.05" customHeight="1" x14ac:dyDescent="0.3">
      <c r="A12" s="7" t="s">
        <v>12</v>
      </c>
      <c r="B12" s="7" t="s">
        <v>5</v>
      </c>
      <c r="C12" s="7" t="s">
        <v>6</v>
      </c>
      <c r="D12" s="7" t="s">
        <v>7</v>
      </c>
      <c r="E12" s="7" t="s">
        <v>8</v>
      </c>
    </row>
    <row r="13" spans="1:5" x14ac:dyDescent="0.3">
      <c r="A13" s="14" t="s">
        <v>13</v>
      </c>
      <c r="B13" s="15" t="s">
        <v>14</v>
      </c>
      <c r="C13" s="16">
        <f>'Lot 01 Maconnerie - Gros-oeuvre'!F25</f>
        <v>0</v>
      </c>
      <c r="D13" s="16">
        <f>'Lot 01 Maconnerie - Gros-oeuvre'!F26</f>
        <v>0</v>
      </c>
      <c r="E13" s="16">
        <f>'Lot 01 Maconnerie - Gros-oeuvre'!F27</f>
        <v>0</v>
      </c>
    </row>
    <row r="14" spans="1:5" ht="22.05" customHeight="1" x14ac:dyDescent="0.3">
      <c r="A14" s="17"/>
      <c r="B14" s="12" t="s">
        <v>15</v>
      </c>
      <c r="C14" s="13">
        <f>SUM(C13:C13)</f>
        <v>0</v>
      </c>
      <c r="D14" s="13">
        <f>SUM(D13:D13)</f>
        <v>0</v>
      </c>
      <c r="E14" s="13">
        <f>SUM(E13:E13)</f>
        <v>0</v>
      </c>
    </row>
  </sheetData>
  <sheetProtection algorithmName="SHA-512" hashValue="HzumvFNPx4Upmffqj3PCngVO4+sLlPoGZhz3tyl4YWul3+EBd0gwAaLL9KQmGghLVwur5V3VWJ8/PulNUa5HsQ==" saltValue="IOsSd8QTCcHAm3zSH8JQoQ==" spinCount="100000" sheet="1" objects="1" scenarios="1" selectLockedCells="1"/>
  <pageMargins left="0.75" right="0.75" top="1" bottom="1" header="0.5" footer="0.5"/>
  <pageSetup paperSize="9" scale="76" orientation="portrait" r:id="rId1"/>
  <headerFooter>
    <oddHeader>&amp;LMO : PS_DCJS
AMO : COPABA&amp;C&amp;G&amp;R&amp;G</oddHeader>
    <oddFooter>&amp;C&amp;8 &amp;K4A3728DPGF : Camp Sebert - le Quai – Mont-Dore – Page &amp;P
COPABA SARL au capital de 1 000 000 F.CFP – 171 section de Ouinané-TOMO 98812 BOULOUPARIS
Tel. : 740 491   mail    contact@copaba.org     RIDET 954644001 RCS : 2009B 954644&amp;RDOC-2026-00035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showGridLines="0" view="pageBreakPreview" zoomScale="60" zoomScaleNormal="100" workbookViewId="0">
      <pane ySplit="12" topLeftCell="A13" activePane="bottomLeft" state="frozen"/>
      <selection activeCell="A2" sqref="A2"/>
      <selection pane="bottomLeft" activeCell="G38" sqref="G38"/>
    </sheetView>
  </sheetViews>
  <sheetFormatPr baseColWidth="10" defaultColWidth="8.88671875" defaultRowHeight="14.4" x14ac:dyDescent="0.3"/>
  <cols>
    <col min="1" max="1" width="10" customWidth="1"/>
    <col min="2" max="2" width="55" customWidth="1"/>
    <col min="3" max="3" width="8" customWidth="1"/>
    <col min="4" max="4" width="10" customWidth="1"/>
    <col min="5" max="5" width="16" customWidth="1"/>
    <col min="6" max="6" width="18" customWidth="1"/>
  </cols>
  <sheetData>
    <row r="1" spans="1:6" ht="17.399999999999999" x14ac:dyDescent="0.35">
      <c r="A1" s="1" t="s">
        <v>0</v>
      </c>
    </row>
    <row r="2" spans="1:6" ht="15.6" x14ac:dyDescent="0.3">
      <c r="A2" s="2" t="s">
        <v>57</v>
      </c>
    </row>
    <row r="3" spans="1:6" x14ac:dyDescent="0.3">
      <c r="A3" s="3" t="s">
        <v>1</v>
      </c>
    </row>
    <row r="5" spans="1:6" x14ac:dyDescent="0.3">
      <c r="D5" s="46" t="s">
        <v>2</v>
      </c>
      <c r="E5" s="47">
        <f ca="1">TODAY()</f>
        <v>46219</v>
      </c>
    </row>
    <row r="7" spans="1:6" x14ac:dyDescent="0.3">
      <c r="A7" s="5" t="s">
        <v>3</v>
      </c>
    </row>
    <row r="9" spans="1:6" x14ac:dyDescent="0.3">
      <c r="A9" s="4"/>
    </row>
    <row r="10" spans="1:6" ht="15.6" x14ac:dyDescent="0.3">
      <c r="A10" s="6" t="s">
        <v>16</v>
      </c>
    </row>
    <row r="12" spans="1:6" ht="22.05" customHeight="1" x14ac:dyDescent="0.3">
      <c r="A12" s="7" t="s">
        <v>17</v>
      </c>
      <c r="B12" s="7" t="s">
        <v>18</v>
      </c>
      <c r="C12" s="7" t="s">
        <v>19</v>
      </c>
      <c r="D12" s="7" t="s">
        <v>20</v>
      </c>
      <c r="E12" s="7" t="s">
        <v>21</v>
      </c>
      <c r="F12" s="7" t="s">
        <v>22</v>
      </c>
    </row>
    <row r="13" spans="1:6" x14ac:dyDescent="0.3">
      <c r="A13" s="18" t="s">
        <v>23</v>
      </c>
      <c r="B13" s="18" t="s">
        <v>14</v>
      </c>
      <c r="C13" s="19"/>
      <c r="D13" s="19"/>
      <c r="E13" s="19"/>
      <c r="F13" s="19"/>
    </row>
    <row r="14" spans="1:6" ht="28.8" x14ac:dyDescent="0.3">
      <c r="A14" s="20" t="str">
        <f>'Lot 01 Maconnerie - Gros-oeuvre'!A19</f>
        <v>1.2.1.1</v>
      </c>
      <c r="B14" s="21" t="str">
        <f>'Lot 01 Maconnerie - Gros-oeuvre'!B19</f>
        <v>Récupération et tri des moellons par hauteur d'assise (à pied d'ouvrage)</v>
      </c>
      <c r="C14" s="20" t="str">
        <f>'Lot 01 Maconnerie - Gros-oeuvre'!C19</f>
        <v>m3</v>
      </c>
      <c r="D14" s="20">
        <f>'Lot 01 Maconnerie - Gros-oeuvre'!D19</f>
        <v>4.76</v>
      </c>
      <c r="E14" s="22">
        <f>'Lot 01 Maconnerie - Gros-oeuvre'!E19</f>
        <v>0</v>
      </c>
      <c r="F14" s="22">
        <f>ROUND(D14*E14,0)</f>
        <v>0</v>
      </c>
    </row>
    <row r="15" spans="1:6" x14ac:dyDescent="0.3">
      <c r="A15" s="15" t="str">
        <f>'Lot 01 Maconnerie - Gros-oeuvre'!A20</f>
        <v>1.2.1.2</v>
      </c>
      <c r="B15" s="23" t="str">
        <f>'Lot 01 Maconnerie - Gros-oeuvre'!B20</f>
        <v>Préparation de l'abord arrière du mur</v>
      </c>
      <c r="C15" s="15" t="str">
        <f>'Lot 01 Maconnerie - Gros-oeuvre'!C20</f>
        <v>ml</v>
      </c>
      <c r="D15" s="15">
        <f>'Lot 01 Maconnerie - Gros-oeuvre'!D20</f>
        <v>7</v>
      </c>
      <c r="E15" s="24">
        <f>'Lot 01 Maconnerie - Gros-oeuvre'!E20</f>
        <v>0</v>
      </c>
      <c r="F15" s="24">
        <f>ROUND(D15*E15,0)</f>
        <v>0</v>
      </c>
    </row>
    <row r="16" spans="1:6" x14ac:dyDescent="0.3">
      <c r="A16" s="20" t="str">
        <f>'Lot 01 Maconnerie - Gros-oeuvre'!A21</f>
        <v>1.2.1.3</v>
      </c>
      <c r="B16" s="21" t="str">
        <f>'Lot 01 Maconnerie - Gros-oeuvre'!B21</f>
        <v>Reconstruction de l'ouvrage en pierre sèche</v>
      </c>
      <c r="C16" s="20" t="str">
        <f>'Lot 01 Maconnerie - Gros-oeuvre'!C21</f>
        <v>m3</v>
      </c>
      <c r="D16" s="20">
        <f>'Lot 01 Maconnerie - Gros-oeuvre'!D21</f>
        <v>4.6479999999999997</v>
      </c>
      <c r="E16" s="22">
        <f>'Lot 01 Maconnerie - Gros-oeuvre'!E21</f>
        <v>0</v>
      </c>
      <c r="F16" s="22">
        <f>ROUND(D16*E16,0)</f>
        <v>0</v>
      </c>
    </row>
    <row r="17" spans="1:6" x14ac:dyDescent="0.3">
      <c r="A17" s="15" t="str">
        <f>'Lot 01 Maconnerie - Gros-oeuvre'!A22</f>
        <v>1.2.1.4</v>
      </c>
      <c r="B17" s="23" t="str">
        <f>'Lot 01 Maconnerie - Gros-oeuvre'!B22</f>
        <v>Option : Restauration du caniveau arrière</v>
      </c>
      <c r="C17" s="15" t="str">
        <f>'Lot 01 Maconnerie - Gros-oeuvre'!C22</f>
        <v>ml</v>
      </c>
      <c r="D17" s="15">
        <f>'Lot 01 Maconnerie - Gros-oeuvre'!D22</f>
        <v>8.6999999999999993</v>
      </c>
      <c r="E17" s="24">
        <f>'Lot 01 Maconnerie - Gros-oeuvre'!E22</f>
        <v>0</v>
      </c>
      <c r="F17" s="24">
        <f>ROUND(D17*E17,0)</f>
        <v>0</v>
      </c>
    </row>
    <row r="18" spans="1:6" ht="18" customHeight="1" x14ac:dyDescent="0.3">
      <c r="A18" s="25"/>
      <c r="B18" s="26" t="s">
        <v>24</v>
      </c>
      <c r="C18" s="25"/>
      <c r="D18" s="25"/>
      <c r="E18" s="25"/>
      <c r="F18" s="27">
        <f>SUM(F14:F17)</f>
        <v>0</v>
      </c>
    </row>
    <row r="20" spans="1:6" ht="18" customHeight="1" x14ac:dyDescent="0.3">
      <c r="A20" s="25"/>
      <c r="B20" s="26" t="s">
        <v>25</v>
      </c>
      <c r="C20" s="25"/>
      <c r="D20" s="25"/>
      <c r="E20" s="25"/>
      <c r="F20" s="27">
        <f>F18</f>
        <v>0</v>
      </c>
    </row>
    <row r="21" spans="1:6" ht="18" customHeight="1" x14ac:dyDescent="0.3">
      <c r="A21" s="25"/>
      <c r="B21" s="26" t="s">
        <v>26</v>
      </c>
      <c r="C21" s="25"/>
      <c r="D21" s="25"/>
      <c r="E21" s="25"/>
      <c r="F21" s="27">
        <f>ROUND(F20*0.06,0)</f>
        <v>0</v>
      </c>
    </row>
    <row r="22" spans="1:6" ht="18" customHeight="1" x14ac:dyDescent="0.3">
      <c r="A22" s="17"/>
      <c r="B22" s="12" t="s">
        <v>27</v>
      </c>
      <c r="C22" s="17"/>
      <c r="D22" s="17"/>
      <c r="E22" s="17"/>
      <c r="F22" s="13">
        <f>F20+F21</f>
        <v>0</v>
      </c>
    </row>
  </sheetData>
  <sheetProtection algorithmName="SHA-512" hashValue="tBFJCzMjUHV23yvl6Oh3HU3OoTWzOoQx5pQxWw8v+FZvThTMT+ef1Cefp5ddpFf7AQGkWDp2qdrCcnl5wxUWtg==" saltValue="7SuIHFBn9no/o06sHXhwiw==" spinCount="100000" sheet="1" objects="1" scenarios="1" selectLockedCells="1"/>
  <pageMargins left="0.75" right="0.75" top="1" bottom="1" header="0.5" footer="0.5"/>
  <pageSetup paperSize="9" scale="74" orientation="portrait" r:id="rId1"/>
  <headerFooter>
    <oddHeader>&amp;LMO : PS_DCJS
AMO : COPABA&amp;C&amp;G&amp;R&amp;G</oddHeader>
    <oddFooter>&amp;C&amp;8 &amp;K4A3728DPGF : Camp Sebert - le Quai – Mont-Dore – Page &amp;P
COPABA SARL au capital de 1 000 000 F.CFP – 171 section de Ouinané-TOMO 98812 BOULOUPARIS
Tel. : 740 491   mail    contact@copaba.org     RIDET 954644001 RCS : 2009B 954644&amp;RDOC-2026-00035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7"/>
  <sheetViews>
    <sheetView showGridLines="0" tabSelected="1" view="pageBreakPreview" zoomScale="60" zoomScaleNormal="100" workbookViewId="0">
      <pane ySplit="12" topLeftCell="A13" activePane="bottomLeft" state="frozen"/>
      <selection activeCell="A2" sqref="A2"/>
      <selection pane="bottomLeft" activeCell="E14" sqref="E14"/>
    </sheetView>
  </sheetViews>
  <sheetFormatPr baseColWidth="10" defaultColWidth="8.88671875" defaultRowHeight="14.4" x14ac:dyDescent="0.3"/>
  <cols>
    <col min="1" max="1" width="10" customWidth="1"/>
    <col min="2" max="2" width="55" customWidth="1"/>
    <col min="3" max="3" width="8" customWidth="1"/>
    <col min="4" max="4" width="10" customWidth="1"/>
    <col min="5" max="5" width="16" customWidth="1"/>
    <col min="6" max="6" width="18" customWidth="1"/>
  </cols>
  <sheetData>
    <row r="1" spans="1:6" ht="17.399999999999999" x14ac:dyDescent="0.35">
      <c r="A1" s="1" t="s">
        <v>0</v>
      </c>
    </row>
    <row r="2" spans="1:6" ht="15.6" x14ac:dyDescent="0.3">
      <c r="A2" s="2" t="s">
        <v>57</v>
      </c>
    </row>
    <row r="3" spans="1:6" x14ac:dyDescent="0.3">
      <c r="A3" s="3" t="s">
        <v>1</v>
      </c>
    </row>
    <row r="5" spans="1:6" x14ac:dyDescent="0.3">
      <c r="D5" s="46" t="s">
        <v>2</v>
      </c>
      <c r="E5" s="47">
        <f ca="1">TODAY()</f>
        <v>46219</v>
      </c>
    </row>
    <row r="7" spans="1:6" x14ac:dyDescent="0.3">
      <c r="A7" s="5" t="s">
        <v>3</v>
      </c>
    </row>
    <row r="9" spans="1:6" x14ac:dyDescent="0.3">
      <c r="A9" s="4"/>
    </row>
    <row r="10" spans="1:6" ht="15.6" x14ac:dyDescent="0.3">
      <c r="A10" s="6" t="s">
        <v>28</v>
      </c>
    </row>
    <row r="12" spans="1:6" ht="22.05" customHeight="1" x14ac:dyDescent="0.3">
      <c r="A12" s="7" t="s">
        <v>17</v>
      </c>
      <c r="B12" s="7" t="s">
        <v>18</v>
      </c>
      <c r="C12" s="7" t="s">
        <v>19</v>
      </c>
      <c r="D12" s="7" t="s">
        <v>20</v>
      </c>
      <c r="E12" s="7" t="s">
        <v>21</v>
      </c>
      <c r="F12" s="7" t="s">
        <v>22</v>
      </c>
    </row>
    <row r="13" spans="1:6" ht="18" customHeight="1" x14ac:dyDescent="0.3">
      <c r="A13" s="28" t="s">
        <v>29</v>
      </c>
      <c r="B13" s="29" t="s">
        <v>30</v>
      </c>
      <c r="C13" s="25"/>
      <c r="D13" s="25"/>
      <c r="E13" s="25"/>
      <c r="F13" s="25"/>
    </row>
    <row r="14" spans="1:6" ht="28.8" x14ac:dyDescent="0.3">
      <c r="A14" s="30" t="s">
        <v>31</v>
      </c>
      <c r="B14" s="31" t="s">
        <v>32</v>
      </c>
      <c r="C14" s="30" t="s">
        <v>33</v>
      </c>
      <c r="D14" s="32">
        <v>1</v>
      </c>
      <c r="E14" s="48"/>
      <c r="F14" s="33">
        <f>ROUND(D14*E14,0)</f>
        <v>0</v>
      </c>
    </row>
    <row r="15" spans="1:6" ht="28.8" x14ac:dyDescent="0.3">
      <c r="A15" s="34" t="s">
        <v>34</v>
      </c>
      <c r="B15" s="35" t="s">
        <v>35</v>
      </c>
      <c r="C15" s="34" t="s">
        <v>33</v>
      </c>
      <c r="D15" s="36">
        <v>1</v>
      </c>
      <c r="E15" s="36"/>
      <c r="F15" s="37" t="s">
        <v>36</v>
      </c>
    </row>
    <row r="16" spans="1:6" x14ac:dyDescent="0.3">
      <c r="A16" s="30" t="s">
        <v>37</v>
      </c>
      <c r="B16" s="31" t="s">
        <v>38</v>
      </c>
      <c r="C16" s="30" t="s">
        <v>33</v>
      </c>
      <c r="D16" s="32">
        <v>1</v>
      </c>
      <c r="E16" s="32"/>
      <c r="F16" s="38" t="s">
        <v>36</v>
      </c>
    </row>
    <row r="17" spans="1:6" ht="18" customHeight="1" x14ac:dyDescent="0.3">
      <c r="A17" s="28" t="s">
        <v>39</v>
      </c>
      <c r="B17" s="29" t="s">
        <v>40</v>
      </c>
      <c r="C17" s="25"/>
      <c r="D17" s="25"/>
      <c r="E17" s="25"/>
      <c r="F17" s="25"/>
    </row>
    <row r="18" spans="1:6" ht="18" customHeight="1" x14ac:dyDescent="0.3">
      <c r="A18" s="39" t="s">
        <v>41</v>
      </c>
      <c r="B18" s="40" t="s">
        <v>42</v>
      </c>
      <c r="C18" s="20"/>
      <c r="D18" s="20"/>
      <c r="E18" s="20"/>
      <c r="F18" s="20"/>
    </row>
    <row r="19" spans="1:6" ht="28.8" x14ac:dyDescent="0.3">
      <c r="A19" s="34" t="s">
        <v>43</v>
      </c>
      <c r="B19" s="41" t="s">
        <v>44</v>
      </c>
      <c r="C19" s="34" t="s">
        <v>45</v>
      </c>
      <c r="D19" s="36">
        <v>4.76</v>
      </c>
      <c r="E19" s="49"/>
      <c r="F19" s="43" t="s">
        <v>46</v>
      </c>
    </row>
    <row r="20" spans="1:6" x14ac:dyDescent="0.3">
      <c r="A20" s="30" t="s">
        <v>47</v>
      </c>
      <c r="B20" s="44" t="s">
        <v>48</v>
      </c>
      <c r="C20" s="30" t="s">
        <v>49</v>
      </c>
      <c r="D20" s="32">
        <v>7</v>
      </c>
      <c r="E20" s="48"/>
      <c r="F20" s="45" t="s">
        <v>46</v>
      </c>
    </row>
    <row r="21" spans="1:6" x14ac:dyDescent="0.3">
      <c r="A21" s="34" t="s">
        <v>50</v>
      </c>
      <c r="B21" s="41" t="s">
        <v>51</v>
      </c>
      <c r="C21" s="34" t="s">
        <v>45</v>
      </c>
      <c r="D21" s="36">
        <v>4.6479999999999997</v>
      </c>
      <c r="E21" s="49"/>
      <c r="F21" s="43" t="s">
        <v>46</v>
      </c>
    </row>
    <row r="22" spans="1:6" x14ac:dyDescent="0.3">
      <c r="A22" s="30" t="s">
        <v>52</v>
      </c>
      <c r="B22" s="44" t="s">
        <v>58</v>
      </c>
      <c r="C22" s="30" t="s">
        <v>49</v>
      </c>
      <c r="D22" s="32">
        <v>8.6999999999999993</v>
      </c>
      <c r="E22" s="48"/>
      <c r="F22" s="45" t="s">
        <v>46</v>
      </c>
    </row>
    <row r="23" spans="1:6" ht="28.8" x14ac:dyDescent="0.3">
      <c r="A23" s="34" t="s">
        <v>53</v>
      </c>
      <c r="B23" s="41" t="s">
        <v>54</v>
      </c>
      <c r="C23" s="34" t="s">
        <v>33</v>
      </c>
      <c r="D23" s="36">
        <v>1</v>
      </c>
      <c r="E23" s="49"/>
      <c r="F23" s="42">
        <f>ROUND(D23*E23,0)</f>
        <v>0</v>
      </c>
    </row>
    <row r="25" spans="1:6" ht="18" customHeight="1" x14ac:dyDescent="0.3">
      <c r="A25" s="25"/>
      <c r="B25" s="26" t="s">
        <v>55</v>
      </c>
      <c r="C25" s="25"/>
      <c r="D25" s="25"/>
      <c r="E25" s="25"/>
      <c r="F25" s="27">
        <f>SUM(F13:F23)</f>
        <v>0</v>
      </c>
    </row>
    <row r="26" spans="1:6" ht="18" customHeight="1" x14ac:dyDescent="0.3">
      <c r="A26" s="25"/>
      <c r="B26" s="26" t="s">
        <v>26</v>
      </c>
      <c r="C26" s="25"/>
      <c r="D26" s="25"/>
      <c r="E26" s="25"/>
      <c r="F26" s="27">
        <f>ROUND(F25*0.06,0)</f>
        <v>0</v>
      </c>
    </row>
    <row r="27" spans="1:6" ht="18" customHeight="1" x14ac:dyDescent="0.3">
      <c r="A27" s="17"/>
      <c r="B27" s="12" t="s">
        <v>56</v>
      </c>
      <c r="C27" s="17"/>
      <c r="D27" s="17"/>
      <c r="E27" s="17"/>
      <c r="F27" s="13">
        <f>F25+F26</f>
        <v>0</v>
      </c>
    </row>
  </sheetData>
  <sheetProtection algorithmName="SHA-512" hashValue="MHaGXmRfkoRj3M45MzthQgxzk1MBZZRGAJX+VheyuanEyldX5I9yNhwSceipoHIjuezT7ResnUVo+vHh1OYzGA==" saltValue="WGj70vIKOdAZJZEEe9ZjUA==" spinCount="100000" sheet="1" objects="1" scenarios="1" selectLockedCells="1"/>
  <pageMargins left="0.75" right="0.75" top="1" bottom="1" header="0.5" footer="0.5"/>
  <pageSetup paperSize="9" scale="74" orientation="portrait" r:id="rId1"/>
  <headerFooter>
    <oddHeader>&amp;LMO : PS_DCJS
AMO : COPABA&amp;C&amp;G&amp;R&amp;G</oddHeader>
    <oddFooter>&amp;C&amp;8 &amp;K4A3728DPGF : Camp Sebert - le Quai – Mont-Dore – Page &amp;P
COPABA SARL au capital de 1 000 000 F.CFP – 171 section de Ouinané-TOMO 98812 BOULOUPARIS
Tel. : 740 491   mail    contact@copaba.org     RIDET 954644001 RCS : 2009B 954644&amp;RDOC-2026-00035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Récapitulatif</vt:lpstr>
      <vt:lpstr>EPF</vt:lpstr>
      <vt:lpstr>DETRM</vt:lpstr>
      <vt:lpstr>Lot 01 Maconnerie - Gros-oeuvre</vt:lpstr>
      <vt:lpstr>DETRM!Zone_d_impression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Franck Le-Nôtre</cp:lastModifiedBy>
  <dcterms:created xsi:type="dcterms:W3CDTF">2026-07-12T21:34:49Z</dcterms:created>
  <dcterms:modified xsi:type="dcterms:W3CDTF">2026-07-15T21:13:14Z</dcterms:modified>
</cp:coreProperties>
</file>